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Tercer trimestre\Cuadros Excel Impresión (Valores)\"/>
    </mc:Choice>
  </mc:AlternateContent>
  <bookViews>
    <workbookView xWindow="0" yWindow="0" windowWidth="21600" windowHeight="9735" tabRatio="752"/>
  </bookViews>
  <sheets>
    <sheet name="Cuadro 10 RCN" sheetId="17" r:id="rId1"/>
  </sheets>
  <definedNames>
    <definedName name="_xlnm.Print_Area" localSheetId="0">'Cuadro 10 RCN'!$A$1:$E$112</definedName>
    <definedName name="_xlnm.Print_Titles" localSheetId="0">'Cuadro 10 RCN'!$9:$14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" i="17" l="1"/>
  <c r="B99" i="17"/>
  <c r="C94" i="17"/>
  <c r="B94" i="17"/>
  <c r="B93" i="17" s="1"/>
  <c r="C93" i="17"/>
  <c r="C90" i="17"/>
  <c r="B90" i="17"/>
  <c r="C86" i="17"/>
  <c r="B86" i="17"/>
  <c r="C82" i="17"/>
  <c r="B82" i="17"/>
  <c r="B81" i="17" s="1"/>
  <c r="C81" i="17"/>
  <c r="C80" i="17" s="1"/>
  <c r="C78" i="17" s="1"/>
  <c r="C73" i="17"/>
  <c r="B73" i="17"/>
  <c r="C69" i="17"/>
  <c r="C67" i="17" s="1"/>
  <c r="B69" i="17"/>
  <c r="B67" i="17"/>
  <c r="C63" i="17"/>
  <c r="C61" i="17" s="1"/>
  <c r="B63" i="17"/>
  <c r="B61" i="17"/>
  <c r="B60" i="17" s="1"/>
  <c r="C48" i="17"/>
  <c r="B48" i="17"/>
  <c r="C36" i="17"/>
  <c r="C35" i="17" s="1"/>
  <c r="B36" i="17"/>
  <c r="B35" i="17"/>
  <c r="C30" i="17"/>
  <c r="C23" i="17" s="1"/>
  <c r="B30" i="17"/>
  <c r="C25" i="17"/>
  <c r="B25" i="17"/>
  <c r="B24" i="17" s="1"/>
  <c r="C24" i="17"/>
  <c r="B23" i="17"/>
  <c r="B20" i="17" s="1"/>
  <c r="B17" i="17" s="1"/>
  <c r="C22" i="17"/>
  <c r="C21" i="17" s="1"/>
  <c r="C20" i="17" l="1"/>
  <c r="C17" i="17" s="1"/>
  <c r="C60" i="17"/>
  <c r="B80" i="17"/>
  <c r="B78" i="17" s="1"/>
  <c r="B22" i="17"/>
  <c r="C19" i="17"/>
  <c r="D67" i="17"/>
  <c r="D73" i="17"/>
  <c r="E93" i="17"/>
  <c r="D24" i="17"/>
  <c r="E104" i="17"/>
  <c r="D104" i="17"/>
  <c r="E103" i="17"/>
  <c r="D103" i="17"/>
  <c r="E102" i="17"/>
  <c r="D102" i="17"/>
  <c r="E101" i="17"/>
  <c r="D101" i="17"/>
  <c r="E100" i="17"/>
  <c r="D100" i="17"/>
  <c r="E99" i="17"/>
  <c r="E98" i="17"/>
  <c r="D98" i="17"/>
  <c r="E97" i="17"/>
  <c r="D97" i="17"/>
  <c r="E96" i="17"/>
  <c r="D96" i="17"/>
  <c r="E95" i="17"/>
  <c r="D95" i="17"/>
  <c r="E94" i="17"/>
  <c r="D94" i="17"/>
  <c r="E92" i="17"/>
  <c r="D92" i="17"/>
  <c r="E91" i="17"/>
  <c r="D91" i="17"/>
  <c r="E90" i="17"/>
  <c r="D90" i="17"/>
  <c r="E89" i="17"/>
  <c r="D89" i="17"/>
  <c r="E88" i="17"/>
  <c r="D88" i="17"/>
  <c r="E87" i="17"/>
  <c r="D87" i="17"/>
  <c r="E86" i="17"/>
  <c r="E85" i="17"/>
  <c r="D85" i="17"/>
  <c r="E84" i="17"/>
  <c r="D84" i="17"/>
  <c r="E83" i="17"/>
  <c r="D83" i="17"/>
  <c r="E82" i="17"/>
  <c r="D82" i="17"/>
  <c r="E79" i="17"/>
  <c r="D79" i="17"/>
  <c r="E77" i="17"/>
  <c r="D77" i="17"/>
  <c r="E76" i="17"/>
  <c r="D76" i="17"/>
  <c r="E75" i="17"/>
  <c r="D75" i="17"/>
  <c r="E74" i="17"/>
  <c r="D74" i="17"/>
  <c r="E73" i="17"/>
  <c r="E72" i="17"/>
  <c r="D72" i="17"/>
  <c r="E71" i="17"/>
  <c r="D71" i="17"/>
  <c r="E70" i="17"/>
  <c r="D70" i="17"/>
  <c r="E69" i="17"/>
  <c r="D69" i="17"/>
  <c r="E68" i="17"/>
  <c r="D68" i="17"/>
  <c r="E67" i="17"/>
  <c r="E66" i="17"/>
  <c r="D66" i="17"/>
  <c r="E65" i="17"/>
  <c r="D65" i="17"/>
  <c r="E64" i="17"/>
  <c r="D64" i="17"/>
  <c r="E63" i="17"/>
  <c r="D63" i="17"/>
  <c r="E62" i="17"/>
  <c r="D62" i="17"/>
  <c r="D61" i="17"/>
  <c r="E61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E50" i="17"/>
  <c r="D50" i="17"/>
  <c r="E49" i="17"/>
  <c r="D49" i="17"/>
  <c r="E48" i="17"/>
  <c r="E47" i="17"/>
  <c r="D47" i="17"/>
  <c r="E46" i="17"/>
  <c r="D46" i="17"/>
  <c r="E45" i="17"/>
  <c r="D45" i="17"/>
  <c r="E44" i="17"/>
  <c r="D44" i="17"/>
  <c r="E43" i="17"/>
  <c r="D43" i="17"/>
  <c r="E42" i="17"/>
  <c r="D42" i="17"/>
  <c r="E41" i="17"/>
  <c r="D41" i="17"/>
  <c r="E40" i="17"/>
  <c r="D40" i="17"/>
  <c r="E39" i="17"/>
  <c r="D39" i="17"/>
  <c r="E38" i="17"/>
  <c r="D38" i="17"/>
  <c r="E37" i="17"/>
  <c r="D37" i="17"/>
  <c r="D36" i="17"/>
  <c r="E36" i="17"/>
  <c r="E34" i="17"/>
  <c r="D34" i="17"/>
  <c r="E33" i="17"/>
  <c r="D33" i="17"/>
  <c r="E32" i="17"/>
  <c r="D32" i="17"/>
  <c r="E31" i="17"/>
  <c r="D31" i="17"/>
  <c r="D30" i="17"/>
  <c r="E30" i="17"/>
  <c r="E29" i="17"/>
  <c r="D29" i="17"/>
  <c r="E28" i="17"/>
  <c r="D28" i="17"/>
  <c r="E27" i="17"/>
  <c r="D27" i="17"/>
  <c r="E26" i="17"/>
  <c r="D26" i="17"/>
  <c r="D25" i="17"/>
  <c r="E25" i="17"/>
  <c r="E22" i="17"/>
  <c r="B19" i="17" l="1"/>
  <c r="B21" i="17"/>
  <c r="C16" i="17"/>
  <c r="C15" i="17" s="1"/>
  <c r="C105" i="17" s="1"/>
  <c r="C18" i="17"/>
  <c r="D99" i="17"/>
  <c r="D60" i="17"/>
  <c r="E23" i="17"/>
  <c r="E60" i="17"/>
  <c r="E24" i="17"/>
  <c r="D93" i="17"/>
  <c r="D22" i="17"/>
  <c r="D23" i="17"/>
  <c r="D48" i="17"/>
  <c r="D86" i="17"/>
  <c r="B18" i="17" l="1"/>
  <c r="B16" i="17"/>
  <c r="B15" i="17" s="1"/>
  <c r="B105" i="17" s="1"/>
  <c r="D21" i="17"/>
  <c r="E19" i="17"/>
  <c r="D18" i="17"/>
  <c r="D19" i="17"/>
  <c r="E21" i="17"/>
  <c r="E20" i="17"/>
  <c r="D20" i="17"/>
  <c r="D35" i="17"/>
  <c r="E81" i="17"/>
  <c r="D81" i="17"/>
  <c r="E35" i="17"/>
  <c r="D80" i="17"/>
  <c r="E18" i="17" l="1"/>
  <c r="E16" i="17"/>
  <c r="D16" i="17"/>
  <c r="E17" i="17"/>
  <c r="D17" i="17"/>
  <c r="E80" i="17"/>
  <c r="E15" i="17" l="1"/>
  <c r="D15" i="17"/>
  <c r="E78" i="17"/>
  <c r="E105" i="17"/>
  <c r="D78" i="17"/>
  <c r="D105" i="17" l="1"/>
</calcChain>
</file>

<file path=xl/sharedStrings.xml><?xml version="1.0" encoding="utf-8"?>
<sst xmlns="http://schemas.openxmlformats.org/spreadsheetml/2006/main" count="117" uniqueCount="95">
  <si>
    <t>Cuadro 10. RESUMEN DE LOS COMPONENTES NORMALIZADOS DE LA BALANZA DE PAGOS</t>
  </si>
  <si>
    <t>Y VARIACIÓN ABSOLUTA Y PORCENTUAL</t>
  </si>
  <si>
    <t>Resumen de los componentes normalizados</t>
  </si>
  <si>
    <t>Variación</t>
  </si>
  <si>
    <t>(en millones de balboas)</t>
  </si>
  <si>
    <t>Absoluta</t>
  </si>
  <si>
    <t>Porcentual</t>
  </si>
  <si>
    <t>Partida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</si>
  <si>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</si>
  <si>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</si>
  <si>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</si>
  <si>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</si>
  <si>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</si>
  <si>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</si>
  <si>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</si>
  <si>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 xml:space="preserve"> I.   Cuenta corriente</t>
  </si>
  <si>
    <t xml:space="preserve">      Bienes, servicios y renta (netos)</t>
  </si>
  <si>
    <t xml:space="preserve">      Exportación de bienes, servicios y renta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</si>
  <si>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</si>
  <si>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</si>
  <si>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</si>
  <si>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</si>
  <si>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</si>
  <si>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</si>
  <si>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</si>
  <si>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</si>
  <si>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</si>
  <si>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</si>
  <si>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</si>
  <si>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</si>
  <si>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</si>
  <si>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</si>
  <si>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</si>
  <si>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</si>
  <si>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</si>
  <si>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</si>
  <si>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</si>
  <si>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</si>
  <si>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</si>
  <si>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</si>
  <si>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</si>
  <si>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</si>
  <si>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</si>
  <si>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</si>
  <si>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</si>
  <si>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</si>
  <si>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</si>
  <si>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</si>
  <si>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</si>
  <si>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</si>
  <si>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</si>
  <si>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</si>
  <si>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          2.  Renta de la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</si>
  <si>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</si>
  <si>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</si>
  <si>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</si>
  <si>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</si>
  <si>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</si>
  <si>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</si>
  <si>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</si>
  <si>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</si>
  <si>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</si>
  <si>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</si>
  <si>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</si>
  <si>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</si>
  <si>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</si>
  <si>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</si>
  <si>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</si>
  <si>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</si>
  <si>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</si>
  <si>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</si>
  <si>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</si>
  <si>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</si>
  <si>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</si>
  <si>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</si>
  <si>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</si>
  <si>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</si>
  <si>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</si>
  <si>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</si>
  <si>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</si>
  <si>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</si>
  <si>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</si>
  <si>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</si>
  <si>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</si>
  <si>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</si>
  <si>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</si>
  <si>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2020 (P)</t>
  </si>
  <si>
    <t>2021 (E)</t>
  </si>
  <si>
    <t>2020-21</t>
  </si>
  <si>
    <t>2021-20</t>
  </si>
  <si>
    <t>Enero a</t>
  </si>
  <si>
    <t>septiembre</t>
  </si>
  <si>
    <t>Enero a septiembre</t>
  </si>
  <si>
    <t>DE PANAMÁ, SEGÚN PARTIDA: ENERO A SEPTIEMBRE 2020-21</t>
  </si>
  <si>
    <t>NOTA: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</si>
</sst>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5" xfId="0" applyNumberFormat="1" applyFont="1" applyFill="1" applyBorder="1" applyAlignment="1" applyProtection="1">
      <alignment horizontal="left"/>
    </xf>
    <xf numFmtId="164" fontId="1" fillId="4" borderId="7" xfId="0" applyNumberFormat="1" applyFont="1" applyFill="1" applyBorder="1" applyAlignment="1" applyProtection="1">
      <alignment horizontal="right"/>
    </xf>
    <xf numFmtId="164" fontId="2" fillId="4" borderId="7" xfId="0" applyNumberFormat="1" applyFont="1" applyFill="1" applyBorder="1" applyAlignment="1" applyProtection="1">
      <alignment horizontal="right"/>
    </xf>
    <xf numFmtId="0" fontId="1" fillId="2" borderId="5" xfId="0" quotePrefix="1" applyNumberFormat="1" applyFont="1" applyFill="1" applyBorder="1" applyAlignment="1" applyProtection="1">
      <alignment horizontal="left"/>
    </xf>
    <xf numFmtId="164" fontId="3" fillId="4" borderId="7" xfId="0" applyNumberFormat="1" applyFont="1" applyFill="1" applyBorder="1" applyAlignment="1" applyProtection="1">
      <alignment horizontal="right"/>
    </xf>
    <xf numFmtId="0" fontId="1" fillId="2" borderId="0" xfId="0" applyNumberFormat="1" applyFont="1" applyFill="1"/>
    <xf numFmtId="0" fontId="1" fillId="0" borderId="0" xfId="0" applyNumberFormat="1" applyFont="1" applyBorder="1" applyAlignment="1"/>
    <xf numFmtId="0" fontId="2" fillId="3" borderId="1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/>
    <xf numFmtId="0" fontId="1" fillId="2" borderId="2" xfId="0" applyNumberFormat="1" applyFont="1" applyFill="1" applyBorder="1"/>
    <xf numFmtId="0" fontId="1" fillId="2" borderId="9" xfId="0" applyNumberFormat="1" applyFont="1" applyFill="1" applyBorder="1" applyAlignment="1" applyProtection="1">
      <alignment horizontal="left"/>
    </xf>
    <xf numFmtId="0" fontId="1" fillId="2" borderId="10" xfId="0" applyNumberFormat="1" applyFont="1" applyFill="1" applyBorder="1"/>
    <xf numFmtId="0" fontId="1" fillId="2" borderId="11" xfId="0" applyNumberFormat="1" applyFont="1" applyFill="1" applyBorder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1" fillId="0" borderId="0" xfId="0" applyNumberFormat="1" applyFont="1" applyFill="1"/>
    <xf numFmtId="0" fontId="1" fillId="0" borderId="0" xfId="0" applyNumberFormat="1" applyFont="1"/>
    <xf numFmtId="1" fontId="2" fillId="3" borderId="10" xfId="0" applyNumberFormat="1" applyFont="1" applyFill="1" applyBorder="1" applyAlignment="1" applyProtection="1">
      <alignment horizontal="center" vertical="center"/>
    </xf>
    <xf numFmtId="164" fontId="2" fillId="3" borderId="12" xfId="0" quotePrefix="1" applyNumberFormat="1" applyFont="1" applyFill="1" applyBorder="1" applyAlignment="1">
      <alignment horizontal="center" vertical="center"/>
    </xf>
    <xf numFmtId="164" fontId="2" fillId="3" borderId="3" xfId="0" quotePrefix="1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 applyProtection="1">
      <alignment horizontal="right"/>
    </xf>
    <xf numFmtId="164" fontId="1" fillId="4" borderId="6" xfId="0" applyNumberFormat="1" applyFont="1" applyFill="1" applyBorder="1" applyAlignment="1" applyProtection="1">
      <alignment horizontal="right"/>
    </xf>
    <xf numFmtId="164" fontId="3" fillId="4" borderId="6" xfId="0" applyNumberFormat="1" applyFont="1" applyFill="1" applyBorder="1" applyAlignment="1" applyProtection="1">
      <alignment horizontal="right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164" fontId="2" fillId="3" borderId="2" xfId="0" quotePrefix="1" applyNumberFormat="1" applyFont="1" applyFill="1" applyBorder="1" applyAlignment="1">
      <alignment horizontal="center" vertical="center"/>
    </xf>
    <xf numFmtId="164" fontId="2" fillId="3" borderId="13" xfId="0" quotePrefix="1" applyNumberFormat="1" applyFont="1" applyFill="1" applyBorder="1" applyAlignment="1">
      <alignment horizontal="center" vertical="center"/>
    </xf>
    <xf numFmtId="164" fontId="2" fillId="3" borderId="11" xfId="0" quotePrefix="1" applyNumberFormat="1" applyFont="1" applyFill="1" applyBorder="1" applyAlignment="1">
      <alignment horizontal="center" vertical="center"/>
    </xf>
    <xf numFmtId="164" fontId="2" fillId="3" borderId="14" xfId="0" quotePrefix="1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E1"/>
    </sheetView>
  </sheetViews>
  <sheetFormatPr baseColWidth="10" defaultRowHeight="12.75" customHeight="1" x14ac:dyDescent="0.2"/>
  <cols>
    <col min="1" max="1" width="58.7109375" style="21" customWidth="1"/>
    <col min="2" max="3" width="19.85546875" style="6" customWidth="1"/>
    <col min="4" max="5" width="10.7109375" style="6" customWidth="1"/>
    <col min="6" max="16384" width="11.42578125" style="6"/>
  </cols>
  <sheetData>
    <row r="1" spans="1:5" ht="12.75" customHeight="1" x14ac:dyDescent="0.2">
      <c r="A1" s="42" t="s">
        <v>10</v>
      </c>
      <c r="B1" s="42"/>
      <c r="C1" s="42"/>
      <c r="D1" s="42"/>
      <c r="E1" s="42"/>
    </row>
    <row r="2" spans="1:5" ht="12.75" customHeight="1" x14ac:dyDescent="0.2">
      <c r="A2" s="43" t="s">
        <v>11</v>
      </c>
      <c r="B2" s="43"/>
      <c r="C2" s="43"/>
      <c r="D2" s="43"/>
      <c r="E2" s="43"/>
    </row>
    <row r="3" spans="1:5" ht="12.75" customHeight="1" x14ac:dyDescent="0.2">
      <c r="A3" s="42" t="s">
        <v>12</v>
      </c>
      <c r="B3" s="42"/>
      <c r="C3" s="42"/>
      <c r="D3" s="42"/>
      <c r="E3" s="42"/>
    </row>
    <row r="4" spans="1:5" ht="6" customHeight="1" x14ac:dyDescent="0.2">
      <c r="A4" s="7"/>
      <c r="B4" s="7"/>
      <c r="C4" s="7"/>
      <c r="D4" s="7"/>
      <c r="E4" s="7"/>
    </row>
    <row r="5" spans="1:5" ht="12.75" customHeight="1" x14ac:dyDescent="0.2">
      <c r="A5" s="44" t="s">
        <v>0</v>
      </c>
      <c r="B5" s="44"/>
      <c r="C5" s="44"/>
      <c r="D5" s="44"/>
      <c r="E5" s="44"/>
    </row>
    <row r="6" spans="1:5" ht="12.75" customHeight="1" x14ac:dyDescent="0.2">
      <c r="A6" s="44" t="s">
        <v>93</v>
      </c>
      <c r="B6" s="44"/>
      <c r="C6" s="44"/>
      <c r="D6" s="44"/>
      <c r="E6" s="44"/>
    </row>
    <row r="7" spans="1:5" ht="12.75" customHeight="1" x14ac:dyDescent="0.2">
      <c r="A7" s="44" t="s">
        <v>1</v>
      </c>
      <c r="B7" s="44"/>
      <c r="C7" s="44"/>
      <c r="D7" s="44"/>
      <c r="E7" s="44"/>
    </row>
    <row r="8" spans="1:5" ht="6" customHeight="1" x14ac:dyDescent="0.2">
      <c r="A8" s="7"/>
      <c r="B8" s="7"/>
      <c r="C8" s="7"/>
      <c r="D8" s="7"/>
      <c r="E8" s="7"/>
    </row>
    <row r="9" spans="1:5" ht="14.1" customHeight="1" x14ac:dyDescent="0.2">
      <c r="A9" s="8"/>
      <c r="B9" s="32" t="s">
        <v>2</v>
      </c>
      <c r="C9" s="33"/>
      <c r="D9" s="34" t="s">
        <v>3</v>
      </c>
      <c r="E9" s="35"/>
    </row>
    <row r="10" spans="1:5" ht="14.1" customHeight="1" x14ac:dyDescent="0.2">
      <c r="A10" s="9"/>
      <c r="B10" s="36" t="s">
        <v>4</v>
      </c>
      <c r="C10" s="37"/>
      <c r="D10" s="10" t="s">
        <v>5</v>
      </c>
      <c r="E10" s="11" t="s">
        <v>6</v>
      </c>
    </row>
    <row r="11" spans="1:5" ht="14.1" customHeight="1" x14ac:dyDescent="0.2">
      <c r="A11" s="12" t="s">
        <v>7</v>
      </c>
      <c r="B11" s="28" t="s">
        <v>86</v>
      </c>
      <c r="C11" s="28" t="s">
        <v>87</v>
      </c>
      <c r="D11" s="25" t="s">
        <v>88</v>
      </c>
      <c r="E11" s="26" t="s">
        <v>89</v>
      </c>
    </row>
    <row r="12" spans="1:5" ht="14.1" customHeight="1" x14ac:dyDescent="0.2">
      <c r="A12" s="9"/>
      <c r="B12" s="27" t="s">
        <v>90</v>
      </c>
      <c r="C12" s="27" t="s">
        <v>90</v>
      </c>
      <c r="D12" s="38" t="s">
        <v>92</v>
      </c>
      <c r="E12" s="39"/>
    </row>
    <row r="13" spans="1:5" ht="14.1" customHeight="1" x14ac:dyDescent="0.2">
      <c r="A13" s="13"/>
      <c r="B13" s="24" t="s">
        <v>91</v>
      </c>
      <c r="C13" s="24" t="s">
        <v>91</v>
      </c>
      <c r="D13" s="40"/>
      <c r="E13" s="41"/>
    </row>
    <row r="14" spans="1:5" ht="6" customHeight="1" x14ac:dyDescent="0.2">
      <c r="A14" s="14"/>
      <c r="B14" s="15"/>
      <c r="C14" s="15"/>
      <c r="D14" s="15"/>
      <c r="E14" s="16"/>
    </row>
    <row r="15" spans="1:5" ht="14.1" customHeight="1" x14ac:dyDescent="0.2">
      <c r="A15" s="1" t="s">
        <v>15</v>
      </c>
      <c r="B15" s="3">
        <f>B16+B17</f>
        <v>586.75393889999941</v>
      </c>
      <c r="C15" s="3">
        <f>C16+C17</f>
        <v>-956.50530421999792</v>
      </c>
      <c r="D15" s="3">
        <f>+C15-B15</f>
        <v>-1543.2592431199973</v>
      </c>
      <c r="E15" s="29">
        <f>IF(B15=0,0,+C15/B15*100-100)</f>
        <v>-263.01642661541899</v>
      </c>
    </row>
    <row r="16" spans="1:5" ht="12.95" customHeight="1" x14ac:dyDescent="0.2">
      <c r="A16" s="1" t="s">
        <v>18</v>
      </c>
      <c r="B16" s="2">
        <f>B19+B74</f>
        <v>16147.878691420001</v>
      </c>
      <c r="C16" s="2">
        <f>C19+C74</f>
        <v>20730.777602560003</v>
      </c>
      <c r="D16" s="2">
        <f t="shared" ref="D16:D79" si="0">+C16-B16</f>
        <v>4582.8989111400024</v>
      </c>
      <c r="E16" s="30">
        <f t="shared" ref="E16:E79" si="1">IF(B16=0,0,+C16/B16*100-100)</f>
        <v>28.380810871307062</v>
      </c>
    </row>
    <row r="17" spans="1:5" ht="12.95" customHeight="1" x14ac:dyDescent="0.2">
      <c r="A17" s="1" t="s">
        <v>19</v>
      </c>
      <c r="B17" s="2">
        <f>B20+B75</f>
        <v>-15561.124752520001</v>
      </c>
      <c r="C17" s="2">
        <f>C20+C75</f>
        <v>-21687.282906780001</v>
      </c>
      <c r="D17" s="2">
        <f t="shared" si="0"/>
        <v>-6126.1581542599997</v>
      </c>
      <c r="E17" s="30">
        <f t="shared" si="1"/>
        <v>39.368350628176245</v>
      </c>
    </row>
    <row r="18" spans="1:5" ht="12.95" customHeight="1" x14ac:dyDescent="0.2">
      <c r="A18" s="1" t="s">
        <v>16</v>
      </c>
      <c r="B18" s="3">
        <f>B19+B20</f>
        <v>486.20075854999959</v>
      </c>
      <c r="C18" s="3">
        <f>C19+C20</f>
        <v>-1159.4985568800003</v>
      </c>
      <c r="D18" s="3">
        <f t="shared" si="0"/>
        <v>-1645.6993154299998</v>
      </c>
      <c r="E18" s="29">
        <f t="shared" si="1"/>
        <v>-338.48143724373898</v>
      </c>
    </row>
    <row r="19" spans="1:5" ht="12.95" customHeight="1" x14ac:dyDescent="0.2">
      <c r="A19" s="1" t="s">
        <v>17</v>
      </c>
      <c r="B19" s="2">
        <f>B22+B61</f>
        <v>15601.19091551</v>
      </c>
      <c r="C19" s="2">
        <f>C22+C61</f>
        <v>19980.331943780002</v>
      </c>
      <c r="D19" s="2">
        <f t="shared" si="0"/>
        <v>4379.1410282700017</v>
      </c>
      <c r="E19" s="30">
        <f t="shared" si="1"/>
        <v>28.069274018795966</v>
      </c>
    </row>
    <row r="20" spans="1:5" ht="12.95" customHeight="1" x14ac:dyDescent="0.2">
      <c r="A20" s="1" t="s">
        <v>20</v>
      </c>
      <c r="B20" s="2">
        <f>B23+B67</f>
        <v>-15114.990156960001</v>
      </c>
      <c r="C20" s="2">
        <f>C23+C67</f>
        <v>-21139.830500660002</v>
      </c>
      <c r="D20" s="2">
        <f t="shared" si="0"/>
        <v>-6024.8403437000015</v>
      </c>
      <c r="E20" s="30">
        <f t="shared" si="1"/>
        <v>39.860034847100081</v>
      </c>
    </row>
    <row r="21" spans="1:5" ht="12.95" customHeight="1" x14ac:dyDescent="0.2">
      <c r="A21" s="1" t="s">
        <v>21</v>
      </c>
      <c r="B21" s="3">
        <f>B22+B23</f>
        <v>1580.9209079899993</v>
      </c>
      <c r="C21" s="3">
        <f>C22+C23</f>
        <v>1951.7074065499983</v>
      </c>
      <c r="D21" s="3">
        <f t="shared" si="0"/>
        <v>370.78649855999902</v>
      </c>
      <c r="E21" s="29">
        <f t="shared" si="1"/>
        <v>23.453829770106665</v>
      </c>
    </row>
    <row r="22" spans="1:5" ht="12.95" customHeight="1" x14ac:dyDescent="0.2">
      <c r="A22" s="1" t="s">
        <v>22</v>
      </c>
      <c r="B22" s="2">
        <f>B25+B36</f>
        <v>14324.47996461</v>
      </c>
      <c r="C22" s="2">
        <f>C25+C36</f>
        <v>19092.42733731</v>
      </c>
      <c r="D22" s="2">
        <f t="shared" si="0"/>
        <v>4767.9473727000004</v>
      </c>
      <c r="E22" s="30">
        <f t="shared" si="1"/>
        <v>33.285308677729802</v>
      </c>
    </row>
    <row r="23" spans="1:5" ht="12.95" customHeight="1" x14ac:dyDescent="0.2">
      <c r="A23" s="1" t="s">
        <v>23</v>
      </c>
      <c r="B23" s="2">
        <f>B30+B48</f>
        <v>-12743.559056620001</v>
      </c>
      <c r="C23" s="2">
        <f>C30+C48</f>
        <v>-17140.719930760002</v>
      </c>
      <c r="D23" s="2">
        <f t="shared" si="0"/>
        <v>-4397.1608741400014</v>
      </c>
      <c r="E23" s="30">
        <f t="shared" si="1"/>
        <v>34.504967212089554</v>
      </c>
    </row>
    <row r="24" spans="1:5" ht="12.95" customHeight="1" x14ac:dyDescent="0.2">
      <c r="A24" s="1" t="s">
        <v>24</v>
      </c>
      <c r="B24" s="3">
        <f>B25+B30</f>
        <v>-3183.2276353200004</v>
      </c>
      <c r="C24" s="3">
        <f>C25+C30</f>
        <v>-3684.7947104400009</v>
      </c>
      <c r="D24" s="3">
        <f t="shared" si="0"/>
        <v>-501.56707512000048</v>
      </c>
      <c r="E24" s="29">
        <f t="shared" si="1"/>
        <v>15.756556947256442</v>
      </c>
    </row>
    <row r="25" spans="1:5" ht="12.75" customHeight="1" x14ac:dyDescent="0.2">
      <c r="A25" s="1" t="s">
        <v>25</v>
      </c>
      <c r="B25" s="3">
        <f>B26+B27+B28+B29</f>
        <v>7323.5956468200011</v>
      </c>
      <c r="C25" s="3">
        <f>C26+C27+C28+C29</f>
        <v>10571.331638629999</v>
      </c>
      <c r="D25" s="3">
        <f t="shared" si="0"/>
        <v>3247.7359918099983</v>
      </c>
      <c r="E25" s="29">
        <f t="shared" si="1"/>
        <v>44.346194798728504</v>
      </c>
    </row>
    <row r="26" spans="1:5" ht="12.6" customHeight="1" x14ac:dyDescent="0.2">
      <c r="A26" s="1" t="s">
        <v>26</v>
      </c>
      <c r="B26" s="2">
        <v>6720.7702227100008</v>
      </c>
      <c r="C26" s="2">
        <v>9393.4607317299997</v>
      </c>
      <c r="D26" s="2">
        <f t="shared" si="0"/>
        <v>2672.6905090199989</v>
      </c>
      <c r="E26" s="30">
        <f t="shared" si="1"/>
        <v>39.767622169089663</v>
      </c>
    </row>
    <row r="27" spans="1:5" ht="12.6" customHeight="1" x14ac:dyDescent="0.2">
      <c r="A27" s="1" t="s">
        <v>27</v>
      </c>
      <c r="B27" s="2">
        <v>0</v>
      </c>
      <c r="C27" s="2">
        <v>0</v>
      </c>
      <c r="D27" s="2">
        <f t="shared" si="0"/>
        <v>0</v>
      </c>
      <c r="E27" s="30">
        <f t="shared" si="1"/>
        <v>0</v>
      </c>
    </row>
    <row r="28" spans="1:5" ht="12.6" customHeight="1" x14ac:dyDescent="0.2">
      <c r="A28" s="1" t="s">
        <v>28</v>
      </c>
      <c r="B28" s="2">
        <v>10.5</v>
      </c>
      <c r="C28" s="2">
        <v>12.700000000000001</v>
      </c>
      <c r="D28" s="2">
        <f t="shared" si="0"/>
        <v>2.2000000000000011</v>
      </c>
      <c r="E28" s="30">
        <f t="shared" si="1"/>
        <v>20.952380952380963</v>
      </c>
    </row>
    <row r="29" spans="1:5" ht="12.6" customHeight="1" x14ac:dyDescent="0.2">
      <c r="A29" s="1" t="s">
        <v>29</v>
      </c>
      <c r="B29" s="2">
        <v>592.32542411000009</v>
      </c>
      <c r="C29" s="2">
        <v>1165.1709068999999</v>
      </c>
      <c r="D29" s="2">
        <f t="shared" si="0"/>
        <v>572.84548278999978</v>
      </c>
      <c r="E29" s="30">
        <f t="shared" si="1"/>
        <v>96.711277192048613</v>
      </c>
    </row>
    <row r="30" spans="1:5" ht="12.75" customHeight="1" x14ac:dyDescent="0.2">
      <c r="A30" s="1" t="s">
        <v>30</v>
      </c>
      <c r="B30" s="3">
        <f>B31+B32+B33+B34</f>
        <v>-10506.823282140002</v>
      </c>
      <c r="C30" s="3">
        <f>C31+C32+C33+C34</f>
        <v>-14256.12634907</v>
      </c>
      <c r="D30" s="3">
        <f t="shared" si="0"/>
        <v>-3749.3030669299987</v>
      </c>
      <c r="E30" s="29">
        <f t="shared" si="1"/>
        <v>35.684459196180086</v>
      </c>
    </row>
    <row r="31" spans="1:5" ht="12.6" customHeight="1" x14ac:dyDescent="0.2">
      <c r="A31" s="1" t="s">
        <v>26</v>
      </c>
      <c r="B31" s="2">
        <v>-9842.5579003300008</v>
      </c>
      <c r="C31" s="2">
        <v>-12981.779463729999</v>
      </c>
      <c r="D31" s="2">
        <f t="shared" si="0"/>
        <v>-3139.2215633999986</v>
      </c>
      <c r="E31" s="30">
        <f t="shared" si="1"/>
        <v>31.894367248728571</v>
      </c>
    </row>
    <row r="32" spans="1:5" ht="12.6" customHeight="1" x14ac:dyDescent="0.2">
      <c r="A32" s="1" t="s">
        <v>27</v>
      </c>
      <c r="B32" s="2">
        <v>0</v>
      </c>
      <c r="C32" s="2">
        <v>0</v>
      </c>
      <c r="D32" s="2">
        <f t="shared" si="0"/>
        <v>0</v>
      </c>
      <c r="E32" s="30">
        <f t="shared" si="1"/>
        <v>0</v>
      </c>
    </row>
    <row r="33" spans="1:5" ht="12.6" customHeight="1" x14ac:dyDescent="0.2">
      <c r="A33" s="1" t="s">
        <v>28</v>
      </c>
      <c r="B33" s="2">
        <v>-2.53129633</v>
      </c>
      <c r="C33" s="2">
        <v>-3.5772711799999999</v>
      </c>
      <c r="D33" s="2">
        <f t="shared" si="0"/>
        <v>-1.0459748499999999</v>
      </c>
      <c r="E33" s="30">
        <f t="shared" si="1"/>
        <v>41.321706890002872</v>
      </c>
    </row>
    <row r="34" spans="1:5" ht="12.6" customHeight="1" x14ac:dyDescent="0.2">
      <c r="A34" s="1" t="s">
        <v>29</v>
      </c>
      <c r="B34" s="2">
        <v>-661.73408547999998</v>
      </c>
      <c r="C34" s="2">
        <v>-1270.7696141599999</v>
      </c>
      <c r="D34" s="2">
        <f t="shared" si="0"/>
        <v>-609.03552867999997</v>
      </c>
      <c r="E34" s="30">
        <f t="shared" si="1"/>
        <v>92.036294040713614</v>
      </c>
    </row>
    <row r="35" spans="1:5" ht="12.95" customHeight="1" x14ac:dyDescent="0.2">
      <c r="A35" s="1" t="s">
        <v>31</v>
      </c>
      <c r="B35" s="3">
        <f>B36+B48</f>
        <v>4764.1485433100006</v>
      </c>
      <c r="C35" s="3">
        <f>C36+C48</f>
        <v>5636.5021169900028</v>
      </c>
      <c r="D35" s="3">
        <f t="shared" si="0"/>
        <v>872.35357368000223</v>
      </c>
      <c r="E35" s="29">
        <f t="shared" si="1"/>
        <v>18.31079710780628</v>
      </c>
    </row>
    <row r="36" spans="1:5" ht="12.75" customHeight="1" x14ac:dyDescent="0.2">
      <c r="A36" s="1" t="s">
        <v>32</v>
      </c>
      <c r="B36" s="3">
        <f>B37+B38+B39+B40+B41+B42+B43+B44+B45+B46+B47</f>
        <v>7000.8843177899998</v>
      </c>
      <c r="C36" s="3">
        <f>C37+C38+C39+C40+C41+C42+C43+C44+C45+C46+C47</f>
        <v>8521.0956986800029</v>
      </c>
      <c r="D36" s="3">
        <f t="shared" si="0"/>
        <v>1520.2113808900031</v>
      </c>
      <c r="E36" s="29">
        <f t="shared" si="1"/>
        <v>21.714562216475741</v>
      </c>
    </row>
    <row r="37" spans="1:5" ht="12.4" customHeight="1" x14ac:dyDescent="0.2">
      <c r="A37" s="1" t="s">
        <v>33</v>
      </c>
      <c r="B37" s="2">
        <v>3972.7993214499998</v>
      </c>
      <c r="C37" s="2">
        <v>4504.2592298700001</v>
      </c>
      <c r="D37" s="2">
        <f t="shared" si="0"/>
        <v>531.45990842000037</v>
      </c>
      <c r="E37" s="30">
        <f t="shared" si="1"/>
        <v>13.377466753745495</v>
      </c>
    </row>
    <row r="38" spans="1:5" ht="12.4" customHeight="1" x14ac:dyDescent="0.2">
      <c r="A38" s="1" t="s">
        <v>34</v>
      </c>
      <c r="B38" s="2">
        <v>929.98186699999997</v>
      </c>
      <c r="C38" s="2">
        <v>1594.3222110000002</v>
      </c>
      <c r="D38" s="2">
        <f t="shared" si="0"/>
        <v>664.34034400000019</v>
      </c>
      <c r="E38" s="30">
        <f t="shared" si="1"/>
        <v>71.435838436621935</v>
      </c>
    </row>
    <row r="39" spans="1:5" ht="12.4" customHeight="1" x14ac:dyDescent="0.2">
      <c r="A39" s="1" t="s">
        <v>35</v>
      </c>
      <c r="B39" s="2">
        <v>253.47350577999998</v>
      </c>
      <c r="C39" s="2">
        <v>261.01572288</v>
      </c>
      <c r="D39" s="2">
        <f t="shared" si="0"/>
        <v>7.5422171000000162</v>
      </c>
      <c r="E39" s="30">
        <f t="shared" si="1"/>
        <v>2.9755445551560769</v>
      </c>
    </row>
    <row r="40" spans="1:5" ht="12.4" customHeight="1" x14ac:dyDescent="0.2">
      <c r="A40" s="1" t="s">
        <v>36</v>
      </c>
      <c r="B40" s="2">
        <v>0</v>
      </c>
      <c r="C40" s="2">
        <v>0</v>
      </c>
      <c r="D40" s="2">
        <f t="shared" si="0"/>
        <v>0</v>
      </c>
      <c r="E40" s="30">
        <f t="shared" si="1"/>
        <v>0</v>
      </c>
    </row>
    <row r="41" spans="1:5" ht="12.4" customHeight="1" x14ac:dyDescent="0.2">
      <c r="A41" s="1" t="s">
        <v>37</v>
      </c>
      <c r="B41" s="2">
        <v>149.87479499</v>
      </c>
      <c r="C41" s="2">
        <v>153.50235552999999</v>
      </c>
      <c r="D41" s="2">
        <f t="shared" si="0"/>
        <v>3.6275605399999904</v>
      </c>
      <c r="E41" s="30">
        <f t="shared" si="1"/>
        <v>2.420393996363444</v>
      </c>
    </row>
    <row r="42" spans="1:5" ht="12.4" customHeight="1" x14ac:dyDescent="0.2">
      <c r="A42" s="1" t="s">
        <v>38</v>
      </c>
      <c r="B42" s="2">
        <v>358.57553345999997</v>
      </c>
      <c r="C42" s="2">
        <v>358.89458417000003</v>
      </c>
      <c r="D42" s="2">
        <f t="shared" si="0"/>
        <v>0.31905071000005591</v>
      </c>
      <c r="E42" s="30">
        <f t="shared" si="1"/>
        <v>8.8977267054858089E-2</v>
      </c>
    </row>
    <row r="43" spans="1:5" ht="12.4" customHeight="1" x14ac:dyDescent="0.2">
      <c r="A43" s="1" t="s">
        <v>39</v>
      </c>
      <c r="B43" s="2">
        <v>27.923948280000001</v>
      </c>
      <c r="C43" s="2">
        <v>29.06192712</v>
      </c>
      <c r="D43" s="2">
        <f t="shared" si="0"/>
        <v>1.1379788399999988</v>
      </c>
      <c r="E43" s="30">
        <f t="shared" si="1"/>
        <v>4.0752791424379495</v>
      </c>
    </row>
    <row r="44" spans="1:5" ht="12.4" customHeight="1" x14ac:dyDescent="0.2">
      <c r="A44" s="1" t="s">
        <v>40</v>
      </c>
      <c r="B44" s="2">
        <v>2.7182500700000003</v>
      </c>
      <c r="C44" s="2">
        <v>0.55743186999999994</v>
      </c>
      <c r="D44" s="2">
        <f t="shared" si="0"/>
        <v>-2.1608182000000005</v>
      </c>
      <c r="E44" s="30">
        <f t="shared" si="1"/>
        <v>-79.492987928075365</v>
      </c>
    </row>
    <row r="45" spans="1:5" ht="12.4" customHeight="1" x14ac:dyDescent="0.2">
      <c r="A45" s="1" t="s">
        <v>41</v>
      </c>
      <c r="B45" s="2">
        <v>1259.6216071399999</v>
      </c>
      <c r="C45" s="2">
        <v>1571.45271731</v>
      </c>
      <c r="D45" s="2">
        <f t="shared" si="0"/>
        <v>311.8311101700001</v>
      </c>
      <c r="E45" s="30">
        <f t="shared" si="1"/>
        <v>24.755935306478264</v>
      </c>
    </row>
    <row r="46" spans="1:5" ht="12.4" customHeight="1" x14ac:dyDescent="0.2">
      <c r="A46" s="1" t="s">
        <v>42</v>
      </c>
      <c r="B46" s="2">
        <v>2.92073962</v>
      </c>
      <c r="C46" s="2">
        <v>2.9777689299999999</v>
      </c>
      <c r="D46" s="2">
        <f t="shared" si="0"/>
        <v>5.7029309999999889E-2</v>
      </c>
      <c r="E46" s="30">
        <f t="shared" si="1"/>
        <v>1.9525639878846874</v>
      </c>
    </row>
    <row r="47" spans="1:5" ht="12.4" customHeight="1" x14ac:dyDescent="0.2">
      <c r="A47" s="1" t="s">
        <v>43</v>
      </c>
      <c r="B47" s="2">
        <v>42.994750000000003</v>
      </c>
      <c r="C47" s="2">
        <v>45.051749999999998</v>
      </c>
      <c r="D47" s="2">
        <f t="shared" si="0"/>
        <v>2.0569999999999951</v>
      </c>
      <c r="E47" s="30">
        <f t="shared" si="1"/>
        <v>4.7843050605015662</v>
      </c>
    </row>
    <row r="48" spans="1:5" ht="12.75" customHeight="1" x14ac:dyDescent="0.2">
      <c r="A48" s="1" t="s">
        <v>44</v>
      </c>
      <c r="B48" s="3">
        <f>B49+B50+B51+B52+B53+B54+B55+B56+B57+B58+B59</f>
        <v>-2236.7357744799997</v>
      </c>
      <c r="C48" s="3">
        <f>C49+C50+C51+C52+C53+C54+C55+C56+C57+C58+C59</f>
        <v>-2884.5935816900001</v>
      </c>
      <c r="D48" s="3">
        <f t="shared" si="0"/>
        <v>-647.85780721000037</v>
      </c>
      <c r="E48" s="29">
        <f t="shared" si="1"/>
        <v>28.964431767119009</v>
      </c>
    </row>
    <row r="49" spans="1:5" ht="12.4" customHeight="1" x14ac:dyDescent="0.2">
      <c r="A49" s="1" t="s">
        <v>33</v>
      </c>
      <c r="B49" s="2">
        <v>-840.54471877999993</v>
      </c>
      <c r="C49" s="2">
        <v>-1486.1457909799999</v>
      </c>
      <c r="D49" s="2">
        <f t="shared" si="0"/>
        <v>-645.60107219999998</v>
      </c>
      <c r="E49" s="30">
        <f t="shared" si="1"/>
        <v>76.807462800676575</v>
      </c>
    </row>
    <row r="50" spans="1:5" ht="12.4" customHeight="1" x14ac:dyDescent="0.2">
      <c r="A50" s="1" t="s">
        <v>34</v>
      </c>
      <c r="B50" s="2">
        <v>-376.10414900000001</v>
      </c>
      <c r="C50" s="2">
        <v>-461.65521899999999</v>
      </c>
      <c r="D50" s="2">
        <f t="shared" si="0"/>
        <v>-85.551069999999982</v>
      </c>
      <c r="E50" s="30">
        <f t="shared" si="1"/>
        <v>22.746643510173016</v>
      </c>
    </row>
    <row r="51" spans="1:5" ht="12.4" customHeight="1" x14ac:dyDescent="0.2">
      <c r="A51" s="1" t="s">
        <v>35</v>
      </c>
      <c r="B51" s="2">
        <v>-25.016901050000001</v>
      </c>
      <c r="C51" s="2">
        <v>-25.482283359999997</v>
      </c>
      <c r="D51" s="2">
        <f t="shared" si="0"/>
        <v>-0.46538230999999541</v>
      </c>
      <c r="E51" s="30">
        <f t="shared" si="1"/>
        <v>1.860271618254643</v>
      </c>
    </row>
    <row r="52" spans="1:5" ht="12.4" customHeight="1" x14ac:dyDescent="0.2">
      <c r="A52" s="1" t="s">
        <v>36</v>
      </c>
      <c r="B52" s="2">
        <v>0</v>
      </c>
      <c r="C52" s="2">
        <v>0</v>
      </c>
      <c r="D52" s="2">
        <f t="shared" si="0"/>
        <v>0</v>
      </c>
      <c r="E52" s="30">
        <f t="shared" si="1"/>
        <v>0</v>
      </c>
    </row>
    <row r="53" spans="1:5" ht="12.4" customHeight="1" x14ac:dyDescent="0.2">
      <c r="A53" s="1" t="s">
        <v>37</v>
      </c>
      <c r="B53" s="2">
        <v>-105.81624834</v>
      </c>
      <c r="C53" s="2">
        <v>-163.96850762000003</v>
      </c>
      <c r="D53" s="2">
        <f t="shared" si="0"/>
        <v>-58.152259280000024</v>
      </c>
      <c r="E53" s="30">
        <f t="shared" si="1"/>
        <v>54.955888336874324</v>
      </c>
    </row>
    <row r="54" spans="1:5" ht="12.4" customHeight="1" x14ac:dyDescent="0.2">
      <c r="A54" s="1" t="s">
        <v>38</v>
      </c>
      <c r="B54" s="2">
        <v>-345.26499224999998</v>
      </c>
      <c r="C54" s="2">
        <v>-282.1443294</v>
      </c>
      <c r="D54" s="2">
        <f t="shared" si="0"/>
        <v>63.120662849999974</v>
      </c>
      <c r="E54" s="30">
        <f t="shared" si="1"/>
        <v>-18.281802171329161</v>
      </c>
    </row>
    <row r="55" spans="1:5" ht="12.4" customHeight="1" x14ac:dyDescent="0.2">
      <c r="A55" s="1" t="s">
        <v>39</v>
      </c>
      <c r="B55" s="2">
        <v>-43.262670560000004</v>
      </c>
      <c r="C55" s="2">
        <v>-45.03542719</v>
      </c>
      <c r="D55" s="2">
        <f t="shared" si="0"/>
        <v>-1.7727566299999964</v>
      </c>
      <c r="E55" s="30">
        <f t="shared" si="1"/>
        <v>4.0976588062019914</v>
      </c>
    </row>
    <row r="56" spans="1:5" ht="12.4" customHeight="1" x14ac:dyDescent="0.2">
      <c r="A56" s="1" t="s">
        <v>40</v>
      </c>
      <c r="B56" s="2">
        <v>-14.500519239999999</v>
      </c>
      <c r="C56" s="2">
        <v>-20.830871530000003</v>
      </c>
      <c r="D56" s="2">
        <f t="shared" si="0"/>
        <v>-6.330352290000004</v>
      </c>
      <c r="E56" s="30">
        <f t="shared" si="1"/>
        <v>43.656038692308272</v>
      </c>
    </row>
    <row r="57" spans="1:5" ht="12.4" customHeight="1" x14ac:dyDescent="0.2">
      <c r="A57" s="1" t="s">
        <v>41</v>
      </c>
      <c r="B57" s="2">
        <v>-423.96429945999995</v>
      </c>
      <c r="C57" s="2">
        <v>-337.35033357999998</v>
      </c>
      <c r="D57" s="2">
        <f t="shared" si="0"/>
        <v>86.613965879999967</v>
      </c>
      <c r="E57" s="30">
        <f t="shared" si="1"/>
        <v>-20.42954229644323</v>
      </c>
    </row>
    <row r="58" spans="1:5" ht="12.4" customHeight="1" x14ac:dyDescent="0.2">
      <c r="A58" s="1" t="s">
        <v>42</v>
      </c>
      <c r="B58" s="2">
        <v>-16.646323279999997</v>
      </c>
      <c r="C58" s="2">
        <v>-16.871010409999997</v>
      </c>
      <c r="D58" s="2">
        <f t="shared" si="0"/>
        <v>-0.22468712999999951</v>
      </c>
      <c r="E58" s="30">
        <f t="shared" si="1"/>
        <v>1.3497703139644841</v>
      </c>
    </row>
    <row r="59" spans="1:5" ht="12.4" customHeight="1" x14ac:dyDescent="0.2">
      <c r="A59" s="1" t="s">
        <v>43</v>
      </c>
      <c r="B59" s="2">
        <v>-45.614952520000003</v>
      </c>
      <c r="C59" s="2">
        <v>-45.109808619999995</v>
      </c>
      <c r="D59" s="2">
        <f t="shared" si="0"/>
        <v>0.50514390000000731</v>
      </c>
      <c r="E59" s="30">
        <f t="shared" si="1"/>
        <v>-1.1074085844516048</v>
      </c>
    </row>
    <row r="60" spans="1:5" ht="12.95" customHeight="1" x14ac:dyDescent="0.2">
      <c r="A60" s="1" t="s">
        <v>45</v>
      </c>
      <c r="B60" s="3">
        <f>B61+B67</f>
        <v>-1094.7201494400001</v>
      </c>
      <c r="C60" s="3">
        <f>C61+C67</f>
        <v>-3111.2059634299999</v>
      </c>
      <c r="D60" s="3">
        <f t="shared" si="0"/>
        <v>-2016.4858139899998</v>
      </c>
      <c r="E60" s="29">
        <f t="shared" si="1"/>
        <v>184.20103211049195</v>
      </c>
    </row>
    <row r="61" spans="1:5" ht="12.75" customHeight="1" x14ac:dyDescent="0.2">
      <c r="A61" s="1" t="s">
        <v>46</v>
      </c>
      <c r="B61" s="3">
        <f>B62+B63</f>
        <v>1276.7109508999997</v>
      </c>
      <c r="C61" s="3">
        <f>C62+C63</f>
        <v>887.90460647000009</v>
      </c>
      <c r="D61" s="3">
        <f t="shared" si="0"/>
        <v>-388.80634442999963</v>
      </c>
      <c r="E61" s="29">
        <f t="shared" si="1"/>
        <v>-30.453748685708064</v>
      </c>
    </row>
    <row r="62" spans="1:5" ht="12.75" customHeight="1" x14ac:dyDescent="0.2">
      <c r="A62" s="1" t="s">
        <v>47</v>
      </c>
      <c r="B62" s="2">
        <v>44.268274160000004</v>
      </c>
      <c r="C62" s="2">
        <v>41.374489560000001</v>
      </c>
      <c r="D62" s="2">
        <f t="shared" si="0"/>
        <v>-2.8937846000000036</v>
      </c>
      <c r="E62" s="30">
        <f t="shared" si="1"/>
        <v>-6.5369266250157381</v>
      </c>
    </row>
    <row r="63" spans="1:5" ht="12.75" customHeight="1" x14ac:dyDescent="0.2">
      <c r="A63" s="1" t="s">
        <v>52</v>
      </c>
      <c r="B63" s="2">
        <f>B64+B65+B66</f>
        <v>1232.4426767399998</v>
      </c>
      <c r="C63" s="2">
        <f>C64+C65+C66</f>
        <v>846.53011691000006</v>
      </c>
      <c r="D63" s="2">
        <f t="shared" si="0"/>
        <v>-385.91255982999974</v>
      </c>
      <c r="E63" s="30">
        <f t="shared" si="1"/>
        <v>-31.312820231996326</v>
      </c>
    </row>
    <row r="64" spans="1:5" ht="12.4" customHeight="1" x14ac:dyDescent="0.2">
      <c r="A64" s="1" t="s">
        <v>48</v>
      </c>
      <c r="B64" s="2">
        <v>140.84262859000003</v>
      </c>
      <c r="C64" s="2">
        <v>76.17014288</v>
      </c>
      <c r="D64" s="2">
        <f t="shared" si="0"/>
        <v>-64.672485710000032</v>
      </c>
      <c r="E64" s="30">
        <f t="shared" si="1"/>
        <v>-45.918260939495028</v>
      </c>
    </row>
    <row r="65" spans="1:5" ht="12.4" customHeight="1" x14ac:dyDescent="0.2">
      <c r="A65" s="1" t="s">
        <v>49</v>
      </c>
      <c r="B65" s="2">
        <v>214.76811635999996</v>
      </c>
      <c r="C65" s="2">
        <v>152.04336047000001</v>
      </c>
      <c r="D65" s="2">
        <f t="shared" si="0"/>
        <v>-62.724755889999955</v>
      </c>
      <c r="E65" s="30">
        <f t="shared" si="1"/>
        <v>-29.205804359181073</v>
      </c>
    </row>
    <row r="66" spans="1:5" ht="12.4" customHeight="1" x14ac:dyDescent="0.2">
      <c r="A66" s="1" t="s">
        <v>50</v>
      </c>
      <c r="B66" s="2">
        <v>876.83193178999977</v>
      </c>
      <c r="C66" s="2">
        <v>618.31661356000006</v>
      </c>
      <c r="D66" s="2">
        <f t="shared" si="0"/>
        <v>-258.51531822999971</v>
      </c>
      <c r="E66" s="30">
        <f t="shared" si="1"/>
        <v>-29.482881366130925</v>
      </c>
    </row>
    <row r="67" spans="1:5" ht="12.75" customHeight="1" x14ac:dyDescent="0.2">
      <c r="A67" s="1" t="s">
        <v>51</v>
      </c>
      <c r="B67" s="3">
        <f>B68+B69</f>
        <v>-2371.4311003399998</v>
      </c>
      <c r="C67" s="3">
        <f>C68+C69</f>
        <v>-3999.1105699</v>
      </c>
      <c r="D67" s="3">
        <f t="shared" si="0"/>
        <v>-1627.6794695600001</v>
      </c>
      <c r="E67" s="29">
        <f t="shared" si="1"/>
        <v>68.637012870693752</v>
      </c>
    </row>
    <row r="68" spans="1:5" ht="12.75" customHeight="1" x14ac:dyDescent="0.2">
      <c r="A68" s="1" t="s">
        <v>47</v>
      </c>
      <c r="B68" s="2">
        <v>-1.8542299999999998</v>
      </c>
      <c r="C68" s="2">
        <v>-1.843804</v>
      </c>
      <c r="D68" s="2">
        <f t="shared" si="0"/>
        <v>1.0425999999999824E-2</v>
      </c>
      <c r="E68" s="30">
        <f t="shared" si="1"/>
        <v>-0.56228191756146373</v>
      </c>
    </row>
    <row r="69" spans="1:5" ht="12.75" customHeight="1" x14ac:dyDescent="0.2">
      <c r="A69" s="1" t="s">
        <v>52</v>
      </c>
      <c r="B69" s="2">
        <f>B70+B71+B72</f>
        <v>-2369.5768703399999</v>
      </c>
      <c r="C69" s="2">
        <f>C70+C71+C72</f>
        <v>-3997.2667658999999</v>
      </c>
      <c r="D69" s="2">
        <f t="shared" si="0"/>
        <v>-1627.68989556</v>
      </c>
      <c r="E69" s="30">
        <f t="shared" si="1"/>
        <v>68.691162373071677</v>
      </c>
    </row>
    <row r="70" spans="1:5" ht="12.4" customHeight="1" x14ac:dyDescent="0.2">
      <c r="A70" s="1" t="s">
        <v>48</v>
      </c>
      <c r="B70" s="2">
        <v>-428.14826524999995</v>
      </c>
      <c r="C70" s="2">
        <v>-2170.81873352</v>
      </c>
      <c r="D70" s="2">
        <f t="shared" si="0"/>
        <v>-1742.6704682700001</v>
      </c>
      <c r="E70" s="30">
        <f t="shared" si="1"/>
        <v>407.02499804651495</v>
      </c>
    </row>
    <row r="71" spans="1:5" ht="12.4" customHeight="1" x14ac:dyDescent="0.2">
      <c r="A71" s="1" t="s">
        <v>49</v>
      </c>
      <c r="B71" s="2">
        <v>-902.07774828000004</v>
      </c>
      <c r="C71" s="2">
        <v>-1038.3413151899999</v>
      </c>
      <c r="D71" s="2">
        <f t="shared" si="0"/>
        <v>-136.26356690999989</v>
      </c>
      <c r="E71" s="30">
        <f t="shared" si="1"/>
        <v>15.105523572642696</v>
      </c>
    </row>
    <row r="72" spans="1:5" ht="12.4" customHeight="1" x14ac:dyDescent="0.2">
      <c r="A72" s="1" t="s">
        <v>50</v>
      </c>
      <c r="B72" s="2">
        <v>-1039.3508568100001</v>
      </c>
      <c r="C72" s="2">
        <v>-788.10671718999993</v>
      </c>
      <c r="D72" s="2">
        <f t="shared" si="0"/>
        <v>251.24413962000017</v>
      </c>
      <c r="E72" s="30">
        <f t="shared" si="1"/>
        <v>-24.173178669532689</v>
      </c>
    </row>
    <row r="73" spans="1:5" ht="12.95" customHeight="1" x14ac:dyDescent="0.2">
      <c r="A73" s="1" t="s">
        <v>53</v>
      </c>
      <c r="B73" s="3">
        <f>B74+B75</f>
        <v>100.55318035000005</v>
      </c>
      <c r="C73" s="3">
        <f>C74+C75</f>
        <v>202.99325266000005</v>
      </c>
      <c r="D73" s="3">
        <f t="shared" si="0"/>
        <v>102.44007231000001</v>
      </c>
      <c r="E73" s="29">
        <f t="shared" si="1"/>
        <v>101.87651146729741</v>
      </c>
    </row>
    <row r="74" spans="1:5" ht="12.75" customHeight="1" x14ac:dyDescent="0.2">
      <c r="A74" s="1" t="s">
        <v>54</v>
      </c>
      <c r="B74" s="2">
        <v>546.68777591000003</v>
      </c>
      <c r="C74" s="2">
        <v>750.44565878000003</v>
      </c>
      <c r="D74" s="2">
        <f t="shared" si="0"/>
        <v>203.75788287</v>
      </c>
      <c r="E74" s="30">
        <f t="shared" si="1"/>
        <v>37.271344238643479</v>
      </c>
    </row>
    <row r="75" spans="1:5" ht="12.75" customHeight="1" x14ac:dyDescent="0.2">
      <c r="A75" s="1" t="s">
        <v>55</v>
      </c>
      <c r="B75" s="2">
        <v>-446.13459555999998</v>
      </c>
      <c r="C75" s="2">
        <v>-547.45240611999998</v>
      </c>
      <c r="D75" s="2">
        <f t="shared" si="0"/>
        <v>-101.31781056</v>
      </c>
      <c r="E75" s="30">
        <f t="shared" si="1"/>
        <v>22.710144330507063</v>
      </c>
    </row>
    <row r="76" spans="1:5" ht="12.75" customHeight="1" x14ac:dyDescent="0.2">
      <c r="A76" s="1" t="s">
        <v>56</v>
      </c>
      <c r="B76" s="2">
        <v>95.626013</v>
      </c>
      <c r="C76" s="2">
        <v>124.46504</v>
      </c>
      <c r="D76" s="2">
        <f t="shared" si="0"/>
        <v>28.839027000000002</v>
      </c>
      <c r="E76" s="30">
        <f t="shared" si="1"/>
        <v>30.1581401286698</v>
      </c>
    </row>
    <row r="77" spans="1:5" ht="12.75" customHeight="1" x14ac:dyDescent="0.2">
      <c r="A77" s="1" t="s">
        <v>57</v>
      </c>
      <c r="B77" s="2">
        <v>4.9271673500000004</v>
      </c>
      <c r="C77" s="2">
        <v>78.52821265999998</v>
      </c>
      <c r="D77" s="2">
        <f t="shared" si="0"/>
        <v>73.601045309999975</v>
      </c>
      <c r="E77" s="30">
        <f t="shared" si="1"/>
        <v>1493.7800988229062</v>
      </c>
    </row>
    <row r="78" spans="1:5" ht="14.1" customHeight="1" x14ac:dyDescent="0.2">
      <c r="A78" s="1" t="s">
        <v>58</v>
      </c>
      <c r="B78" s="3">
        <f>B79+B80</f>
        <v>-1212.6535999200023</v>
      </c>
      <c r="C78" s="3">
        <f>C79+C80</f>
        <v>2384.9052202600005</v>
      </c>
      <c r="D78" s="3">
        <f t="shared" si="0"/>
        <v>3597.5588201800028</v>
      </c>
      <c r="E78" s="29">
        <f t="shared" si="1"/>
        <v>-296.66830003368898</v>
      </c>
    </row>
    <row r="79" spans="1:5" ht="12.95" customHeight="1" x14ac:dyDescent="0.2">
      <c r="A79" s="1" t="s">
        <v>59</v>
      </c>
      <c r="B79" s="3">
        <v>8.3043569999999995</v>
      </c>
      <c r="C79" s="3">
        <v>3.2353500000000004</v>
      </c>
      <c r="D79" s="3">
        <f t="shared" si="0"/>
        <v>-5.0690069999999992</v>
      </c>
      <c r="E79" s="29">
        <f t="shared" si="1"/>
        <v>-61.04033099733067</v>
      </c>
    </row>
    <row r="80" spans="1:5" ht="12.95" customHeight="1" x14ac:dyDescent="0.2">
      <c r="A80" s="1" t="s">
        <v>60</v>
      </c>
      <c r="B80" s="3">
        <f>B81+B90+B93+B104</f>
        <v>-1220.9579569200023</v>
      </c>
      <c r="C80" s="3">
        <f>C81+C90+C93+C104</f>
        <v>2381.6698702600006</v>
      </c>
      <c r="D80" s="3">
        <f t="shared" ref="D80:D105" si="2">+C80-B80</f>
        <v>3602.6278271800029</v>
      </c>
      <c r="E80" s="29">
        <f t="shared" ref="E80:E105" si="3">IF(B80=0,0,+C80/B80*100-100)</f>
        <v>-295.06567419143727</v>
      </c>
    </row>
    <row r="81" spans="1:5" ht="12.75" customHeight="1" x14ac:dyDescent="0.2">
      <c r="A81" s="1" t="s">
        <v>61</v>
      </c>
      <c r="B81" s="5">
        <f>B82+B86</f>
        <v>745.12892597999985</v>
      </c>
      <c r="C81" s="5">
        <f>C82+C86</f>
        <v>1433.7633544500002</v>
      </c>
      <c r="D81" s="5">
        <f t="shared" si="2"/>
        <v>688.63442847000033</v>
      </c>
      <c r="E81" s="31">
        <f t="shared" si="3"/>
        <v>92.418158047522127</v>
      </c>
    </row>
    <row r="82" spans="1:5" ht="12.75" customHeight="1" x14ac:dyDescent="0.2">
      <c r="A82" s="1" t="s">
        <v>62</v>
      </c>
      <c r="B82" s="2">
        <f>B83+B84+B85</f>
        <v>-255.34213597000002</v>
      </c>
      <c r="C82" s="2">
        <f>C83+C84+C85</f>
        <v>-177.46771320000002</v>
      </c>
      <c r="D82" s="2">
        <f t="shared" si="2"/>
        <v>77.874422769999995</v>
      </c>
      <c r="E82" s="30">
        <f t="shared" si="3"/>
        <v>-30.498069765950973</v>
      </c>
    </row>
    <row r="83" spans="1:5" ht="12.75" customHeight="1" x14ac:dyDescent="0.2">
      <c r="A83" s="1" t="s">
        <v>63</v>
      </c>
      <c r="B83" s="2">
        <v>-255.34213597000002</v>
      </c>
      <c r="C83" s="2">
        <v>-177.46771320000002</v>
      </c>
      <c r="D83" s="2">
        <f t="shared" si="2"/>
        <v>77.874422769999995</v>
      </c>
      <c r="E83" s="30">
        <f t="shared" si="3"/>
        <v>-30.498069765950973</v>
      </c>
    </row>
    <row r="84" spans="1:5" ht="12.75" customHeight="1" x14ac:dyDescent="0.2">
      <c r="A84" s="1" t="s">
        <v>64</v>
      </c>
      <c r="B84" s="2">
        <v>0</v>
      </c>
      <c r="C84" s="2">
        <v>0</v>
      </c>
      <c r="D84" s="2">
        <f t="shared" si="2"/>
        <v>0</v>
      </c>
      <c r="E84" s="30">
        <f t="shared" si="3"/>
        <v>0</v>
      </c>
    </row>
    <row r="85" spans="1:5" ht="12.75" customHeight="1" x14ac:dyDescent="0.2">
      <c r="A85" s="1" t="s">
        <v>65</v>
      </c>
      <c r="B85" s="2">
        <v>0</v>
      </c>
      <c r="C85" s="2">
        <v>0</v>
      </c>
      <c r="D85" s="2">
        <f t="shared" si="2"/>
        <v>0</v>
      </c>
      <c r="E85" s="30">
        <f t="shared" si="3"/>
        <v>0</v>
      </c>
    </row>
    <row r="86" spans="1:5" ht="12.75" customHeight="1" x14ac:dyDescent="0.2">
      <c r="A86" s="4" t="s">
        <v>66</v>
      </c>
      <c r="B86" s="2">
        <f>B87+B88+B89</f>
        <v>1000.4710619499998</v>
      </c>
      <c r="C86" s="2">
        <f>C87+C88+C89</f>
        <v>1611.2310676500001</v>
      </c>
      <c r="D86" s="2">
        <f t="shared" si="2"/>
        <v>610.76000570000031</v>
      </c>
      <c r="E86" s="30">
        <f t="shared" si="3"/>
        <v>61.047243536417653</v>
      </c>
    </row>
    <row r="87" spans="1:5" ht="12.75" customHeight="1" x14ac:dyDescent="0.2">
      <c r="A87" s="1" t="s">
        <v>67</v>
      </c>
      <c r="B87" s="2">
        <v>-471.96868002999997</v>
      </c>
      <c r="C87" s="2">
        <v>14.328196370000001</v>
      </c>
      <c r="D87" s="2">
        <f t="shared" si="2"/>
        <v>486.29687639999997</v>
      </c>
      <c r="E87" s="30">
        <f t="shared" si="3"/>
        <v>-103.03583626970529</v>
      </c>
    </row>
    <row r="88" spans="1:5" ht="12.75" customHeight="1" x14ac:dyDescent="0.2">
      <c r="A88" s="1" t="s">
        <v>68</v>
      </c>
      <c r="B88" s="2">
        <v>-253.70207483000013</v>
      </c>
      <c r="C88" s="2">
        <v>1591.9837364099999</v>
      </c>
      <c r="D88" s="2">
        <f t="shared" si="2"/>
        <v>1845.68581124</v>
      </c>
      <c r="E88" s="30">
        <f t="shared" si="3"/>
        <v>-727.5012679643047</v>
      </c>
    </row>
    <row r="89" spans="1:5" ht="12.75" customHeight="1" x14ac:dyDescent="0.2">
      <c r="A89" s="1" t="s">
        <v>69</v>
      </c>
      <c r="B89" s="2">
        <v>1726.1418168099999</v>
      </c>
      <c r="C89" s="2">
        <v>4.9191348699999997</v>
      </c>
      <c r="D89" s="2">
        <f t="shared" si="2"/>
        <v>-1721.2226819399998</v>
      </c>
      <c r="E89" s="30">
        <f t="shared" si="3"/>
        <v>-99.715021394992277</v>
      </c>
    </row>
    <row r="90" spans="1:5" ht="12.75" customHeight="1" x14ac:dyDescent="0.2">
      <c r="A90" s="1" t="s">
        <v>70</v>
      </c>
      <c r="B90" s="5">
        <f>B91+B92</f>
        <v>3080.0848282299999</v>
      </c>
      <c r="C90" s="5">
        <f>C91+C92</f>
        <v>-3142.5639452600003</v>
      </c>
      <c r="D90" s="5">
        <f t="shared" si="2"/>
        <v>-6222.6487734900002</v>
      </c>
      <c r="E90" s="31">
        <f t="shared" si="3"/>
        <v>-202.02848689287254</v>
      </c>
    </row>
    <row r="91" spans="1:5" ht="12.75" customHeight="1" x14ac:dyDescent="0.2">
      <c r="A91" s="1" t="s">
        <v>71</v>
      </c>
      <c r="B91" s="2">
        <v>-524.50820901999987</v>
      </c>
      <c r="C91" s="2">
        <v>-5115.2475508300004</v>
      </c>
      <c r="D91" s="2">
        <f t="shared" si="2"/>
        <v>-4590.73934181</v>
      </c>
      <c r="E91" s="30">
        <f t="shared" si="3"/>
        <v>875.24642376663962</v>
      </c>
    </row>
    <row r="92" spans="1:5" ht="12.75" customHeight="1" x14ac:dyDescent="0.2">
      <c r="A92" s="1" t="s">
        <v>72</v>
      </c>
      <c r="B92" s="2">
        <v>3604.5930372499997</v>
      </c>
      <c r="C92" s="2">
        <v>1972.6836055700001</v>
      </c>
      <c r="D92" s="2">
        <f t="shared" si="2"/>
        <v>-1631.9094316799997</v>
      </c>
      <c r="E92" s="30">
        <f t="shared" si="3"/>
        <v>-45.273056204009343</v>
      </c>
    </row>
    <row r="93" spans="1:5" ht="12.75" customHeight="1" x14ac:dyDescent="0.2">
      <c r="A93" s="1" t="s">
        <v>73</v>
      </c>
      <c r="B93" s="5">
        <f>B94+B99</f>
        <v>866.21790686999839</v>
      </c>
      <c r="C93" s="5">
        <f>C94+C99</f>
        <v>2069.0483132300001</v>
      </c>
      <c r="D93" s="5">
        <f t="shared" si="2"/>
        <v>1202.8304063600017</v>
      </c>
      <c r="E93" s="31">
        <f t="shared" si="3"/>
        <v>138.86002549939457</v>
      </c>
    </row>
    <row r="94" spans="1:5" ht="12.75" customHeight="1" x14ac:dyDescent="0.2">
      <c r="A94" s="1" t="s">
        <v>74</v>
      </c>
      <c r="B94" s="2">
        <f>B95+B96+B97+B98</f>
        <v>282.01446504999814</v>
      </c>
      <c r="C94" s="2">
        <f>C95+C96+C97+C98</f>
        <v>-146.7407244699998</v>
      </c>
      <c r="D94" s="2">
        <f t="shared" si="2"/>
        <v>-428.75518951999794</v>
      </c>
      <c r="E94" s="30">
        <f t="shared" si="3"/>
        <v>-152.0330488877527</v>
      </c>
    </row>
    <row r="95" spans="1:5" ht="12.75" customHeight="1" x14ac:dyDescent="0.2">
      <c r="A95" s="1" t="s">
        <v>75</v>
      </c>
      <c r="B95" s="2">
        <v>-29.586880330000017</v>
      </c>
      <c r="C95" s="2">
        <v>43.951126520000003</v>
      </c>
      <c r="D95" s="2">
        <f t="shared" si="2"/>
        <v>73.538006850000016</v>
      </c>
      <c r="E95" s="30">
        <f t="shared" si="3"/>
        <v>-248.54937739223274</v>
      </c>
    </row>
    <row r="96" spans="1:5" ht="12.75" customHeight="1" x14ac:dyDescent="0.2">
      <c r="A96" s="1" t="s">
        <v>76</v>
      </c>
      <c r="B96" s="2">
        <v>2881.4322121699997</v>
      </c>
      <c r="C96" s="2">
        <v>-233.29027968999981</v>
      </c>
      <c r="D96" s="2">
        <f t="shared" si="2"/>
        <v>-3114.7224918599995</v>
      </c>
      <c r="E96" s="30">
        <f t="shared" si="3"/>
        <v>-108.09633066169928</v>
      </c>
    </row>
    <row r="97" spans="1:5" ht="12.75" customHeight="1" x14ac:dyDescent="0.2">
      <c r="A97" s="1" t="s">
        <v>77</v>
      </c>
      <c r="B97" s="2">
        <v>-2617.1997156400016</v>
      </c>
      <c r="C97" s="2">
        <v>653.68967381999994</v>
      </c>
      <c r="D97" s="2">
        <f t="shared" si="2"/>
        <v>3270.8893894600014</v>
      </c>
      <c r="E97" s="30">
        <f t="shared" si="3"/>
        <v>-124.97668289942285</v>
      </c>
    </row>
    <row r="98" spans="1:5" ht="12.75" customHeight="1" x14ac:dyDescent="0.2">
      <c r="A98" s="1" t="s">
        <v>78</v>
      </c>
      <c r="B98" s="2">
        <v>47.368848850000006</v>
      </c>
      <c r="C98" s="2">
        <v>-611.09124511999994</v>
      </c>
      <c r="D98" s="2">
        <f t="shared" si="2"/>
        <v>-658.46009396999989</v>
      </c>
      <c r="E98" s="30">
        <f t="shared" si="3"/>
        <v>-1390.0698664962383</v>
      </c>
    </row>
    <row r="99" spans="1:5" ht="12.75" customHeight="1" x14ac:dyDescent="0.2">
      <c r="A99" s="1" t="s">
        <v>79</v>
      </c>
      <c r="B99" s="2">
        <f>B100+B101+B102+B103</f>
        <v>584.20344182000031</v>
      </c>
      <c r="C99" s="2">
        <f>C100+C101+C102+C103</f>
        <v>2215.7890376999999</v>
      </c>
      <c r="D99" s="2">
        <f t="shared" si="2"/>
        <v>1631.5855958799996</v>
      </c>
      <c r="E99" s="30">
        <f t="shared" si="3"/>
        <v>279.28380407979682</v>
      </c>
    </row>
    <row r="100" spans="1:5" ht="12.75" customHeight="1" x14ac:dyDescent="0.2">
      <c r="A100" s="1" t="s">
        <v>80</v>
      </c>
      <c r="B100" s="2">
        <v>150.01083663999998</v>
      </c>
      <c r="C100" s="2">
        <v>19.620533220000006</v>
      </c>
      <c r="D100" s="2">
        <f t="shared" si="2"/>
        <v>-130.39030341999998</v>
      </c>
      <c r="E100" s="30">
        <f t="shared" si="3"/>
        <v>-86.920589432424876</v>
      </c>
    </row>
    <row r="101" spans="1:5" ht="12.75" customHeight="1" x14ac:dyDescent="0.2">
      <c r="A101" s="1" t="s">
        <v>81</v>
      </c>
      <c r="B101" s="2">
        <v>-24.282388979999951</v>
      </c>
      <c r="C101" s="2">
        <v>-632.07704467000008</v>
      </c>
      <c r="D101" s="2">
        <f t="shared" si="2"/>
        <v>-607.79465569000013</v>
      </c>
      <c r="E101" s="30">
        <f t="shared" si="3"/>
        <v>2503.0266016684218</v>
      </c>
    </row>
    <row r="102" spans="1:5" ht="12.75" customHeight="1" x14ac:dyDescent="0.2">
      <c r="A102" s="1" t="s">
        <v>82</v>
      </c>
      <c r="B102" s="2">
        <v>677.24823715000025</v>
      </c>
      <c r="C102" s="2">
        <v>2161.4984569399999</v>
      </c>
      <c r="D102" s="2">
        <f t="shared" si="2"/>
        <v>1484.2502197899996</v>
      </c>
      <c r="E102" s="30">
        <f t="shared" si="3"/>
        <v>219.15896393263858</v>
      </c>
    </row>
    <row r="103" spans="1:5" ht="12.75" customHeight="1" x14ac:dyDescent="0.2">
      <c r="A103" s="1" t="s">
        <v>83</v>
      </c>
      <c r="B103" s="2">
        <v>-218.77324299</v>
      </c>
      <c r="C103" s="2">
        <v>666.74709221000001</v>
      </c>
      <c r="D103" s="2">
        <f t="shared" si="2"/>
        <v>885.52033519999998</v>
      </c>
      <c r="E103" s="30">
        <f t="shared" si="3"/>
        <v>-404.76628818839453</v>
      </c>
    </row>
    <row r="104" spans="1:5" ht="12.75" customHeight="1" x14ac:dyDescent="0.2">
      <c r="A104" s="1" t="s">
        <v>84</v>
      </c>
      <c r="B104" s="5">
        <v>-5912.3896180000002</v>
      </c>
      <c r="C104" s="5">
        <v>2021.4221478400004</v>
      </c>
      <c r="D104" s="5">
        <f t="shared" si="2"/>
        <v>7933.8117658400006</v>
      </c>
      <c r="E104" s="31">
        <f t="shared" si="3"/>
        <v>-134.18959639746799</v>
      </c>
    </row>
    <row r="105" spans="1:5" ht="14.1" customHeight="1" x14ac:dyDescent="0.2">
      <c r="A105" s="1" t="s">
        <v>85</v>
      </c>
      <c r="B105" s="3">
        <f>-B15-B78</f>
        <v>625.8996610200029</v>
      </c>
      <c r="C105" s="3">
        <f>-C15-C78</f>
        <v>-1428.3999160400026</v>
      </c>
      <c r="D105" s="3">
        <f t="shared" si="2"/>
        <v>-2054.2995770600055</v>
      </c>
      <c r="E105" s="29">
        <f t="shared" si="3"/>
        <v>-328.21548005189811</v>
      </c>
    </row>
    <row r="106" spans="1:5" ht="6" customHeight="1" x14ac:dyDescent="0.2">
      <c r="A106" s="17"/>
      <c r="B106" s="18"/>
      <c r="C106" s="18"/>
      <c r="D106" s="18"/>
      <c r="E106" s="19"/>
    </row>
    <row r="107" spans="1:5" ht="6" customHeight="1" x14ac:dyDescent="0.2">
      <c r="A107" s="6"/>
    </row>
    <row r="108" spans="1:5" ht="12.75" customHeight="1" x14ac:dyDescent="0.2">
      <c r="A108" s="6" t="s">
        <v>94</v>
      </c>
    </row>
    <row r="109" spans="1:5" ht="12.75" customHeight="1" x14ac:dyDescent="0.2">
      <c r="A109" s="20" t="s">
        <v>13</v>
      </c>
    </row>
    <row r="110" spans="1:5" ht="12.75" customHeight="1" x14ac:dyDescent="0.2">
      <c r="A110" s="21" t="s">
        <v>8</v>
      </c>
    </row>
    <row r="111" spans="1:5" ht="12.75" customHeight="1" x14ac:dyDescent="0.2">
      <c r="A111" s="22" t="s">
        <v>9</v>
      </c>
    </row>
    <row r="112" spans="1:5" ht="12.75" customHeight="1" x14ac:dyDescent="0.2">
      <c r="A112" s="23" t="s">
        <v>14</v>
      </c>
    </row>
  </sheetData>
  <mergeCells count="10">
    <mergeCell ref="B9:C9"/>
    <mergeCell ref="D9:E9"/>
    <mergeCell ref="B10:C10"/>
    <mergeCell ref="D12:E13"/>
    <mergeCell ref="A1:E1"/>
    <mergeCell ref="A2:E2"/>
    <mergeCell ref="A3:E3"/>
    <mergeCell ref="A5:E5"/>
    <mergeCell ref="A6:E6"/>
    <mergeCell ref="A7:E7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2022-02-11T14:29:14Z</cp:lastPrinted>
  <dcterms:created xsi:type="dcterms:W3CDTF">2018-11-21T20:09:16Z</dcterms:created>
  <dcterms:modified xsi:type="dcterms:W3CDTF">2022-02-11T22:15:48Z</dcterms:modified>
</cp:coreProperties>
</file>